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nza\Downloads\"/>
    </mc:Choice>
  </mc:AlternateContent>
  <xr:revisionPtr revIDLastSave="0" documentId="13_ncr:1_{107D36CE-7385-4A0F-94DA-66F4242C187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A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7" i="3" l="1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C19" i="3"/>
  <c r="C20" i="3" s="1"/>
  <c r="C21" i="3" s="1"/>
  <c r="C22" i="3" s="1"/>
  <c r="C23" i="3" s="1"/>
  <c r="C67" i="3"/>
  <c r="C68" i="3"/>
  <c r="C69" i="3" s="1"/>
  <c r="C70" i="3" s="1"/>
  <c r="C71" i="3" s="1"/>
  <c r="C72" i="3" s="1"/>
  <c r="C73" i="3" s="1"/>
  <c r="C31" i="3"/>
  <c r="C30" i="3"/>
</calcChain>
</file>

<file path=xl/sharedStrings.xml><?xml version="1.0" encoding="utf-8"?>
<sst xmlns="http://schemas.openxmlformats.org/spreadsheetml/2006/main" count="80" uniqueCount="78">
  <si>
    <t>1 a 15</t>
  </si>
  <si>
    <t>16 a 30</t>
  </si>
  <si>
    <t>31 a 45</t>
  </si>
  <si>
    <t>46 a 60</t>
  </si>
  <si>
    <t>61 a 75</t>
  </si>
  <si>
    <t>mas de 76</t>
  </si>
  <si>
    <t>Puesta a tierra por jabalina</t>
  </si>
  <si>
    <t>Prueba de interruptor diferencial</t>
  </si>
  <si>
    <t>Vibraciones por puesto</t>
  </si>
  <si>
    <t>Iluminación hasta 300m2</t>
  </si>
  <si>
    <t>Carga térmica por puesto</t>
  </si>
  <si>
    <t>Las diferentes tareas profesionales no incluyen viáticos, traslados, alojamiento y demás gastos para tareas fuera del lugar de residencia del profesional, como así tampoco los gastos de sellado correspondientes a este Consejo Profesional u otra entidad que así lo requiera.</t>
  </si>
  <si>
    <t>Los valores mínimos y éticos son aplicables para todas las actividades de Higiene y Seguridad de los matriculados de este Consejo Profesional</t>
  </si>
  <si>
    <t>Todo estudio, medición, e informe deben ser sellados por este Consejo Profesional, ya que cuenta con el Poder de Policía otorgado por la normativa vigente</t>
  </si>
  <si>
    <t>Fuera del lugar de residencia/minería del total</t>
  </si>
  <si>
    <t>Valor base Representación Legal como Resp. de HyS</t>
  </si>
  <si>
    <t>Valor base hora/profesional</t>
  </si>
  <si>
    <t>Valor base Representación Legal como Resp. de HyS (CATEGORIA A)</t>
  </si>
  <si>
    <t>Valor base hora/profesional (CATEGORIA A)</t>
  </si>
  <si>
    <t>Valor base Representación Legal como Resp. de HyS (CATEGORIA B)</t>
  </si>
  <si>
    <t>Valor base hora/profesional (CATEGORIA B)</t>
  </si>
  <si>
    <t>Valor base Representación Legal como Resp. de HyS (CATEGORIA C)</t>
  </si>
  <si>
    <t>Valor base hora/profesional (CATEGORIA C)</t>
  </si>
  <si>
    <t>Elaboracion Legajo Tecnico Inicio de Obra</t>
  </si>
  <si>
    <t>Ruido en Ambiente de Trabajo 1 a 5</t>
  </si>
  <si>
    <t>Ruido en Ambiente de Trabajo 6 a 10</t>
  </si>
  <si>
    <t>Ruido en Ambiente más de 10 puntos</t>
  </si>
  <si>
    <t>Ruido Dosimetria 6 a 10 puestos/puntos</t>
  </si>
  <si>
    <t>Ruido Dosimetria 1 a 5 puestos/puntos</t>
  </si>
  <si>
    <t>Medición de Ruidos Molestos al Vecindario hasta 5 puntos</t>
  </si>
  <si>
    <t>Elaboración de RAR</t>
  </si>
  <si>
    <t>Elaboración de RGRL</t>
  </si>
  <si>
    <t>Descargos a ADU (Actas Digital Unicas)</t>
  </si>
  <si>
    <t>Elaboración de Plan de Capacitación</t>
  </si>
  <si>
    <t>Elaboración de Estudios de Carga de Fuego hasta 250 m2</t>
  </si>
  <si>
    <t>Elaboración de Plan de Emergencia/ Evacuación hasta 250 m2</t>
  </si>
  <si>
    <t>Se deberá verificar de acuerdo al RGRL que NO APLICA Servicio de Higiene y Seguridad</t>
  </si>
  <si>
    <t>A.1. Servicios en Higiene y Seguridad en el Trabajo Industrias y Otros</t>
  </si>
  <si>
    <t>A.2. Servicios en Higiene y Seguridad en el Trabajo Industrias de la Construcción</t>
  </si>
  <si>
    <t>B. Capacitaciones especificas</t>
  </si>
  <si>
    <t>C. Mediciones</t>
  </si>
  <si>
    <t>E. Plan de contingencias para eventos Transitorios p/personas por día</t>
  </si>
  <si>
    <t>F. Asesoramiento Unico a empresas que no disponen de Servicio de HyS</t>
  </si>
  <si>
    <t>1 a 250</t>
  </si>
  <si>
    <t>501 a 750</t>
  </si>
  <si>
    <t>751 a 1000</t>
  </si>
  <si>
    <t>1001 a 1250</t>
  </si>
  <si>
    <t>1251 a 1500</t>
  </si>
  <si>
    <t>1501 a 1750</t>
  </si>
  <si>
    <t>251 a 500</t>
  </si>
  <si>
    <t>2000 a 3000</t>
  </si>
  <si>
    <t>Honorario Total</t>
  </si>
  <si>
    <t>Valor base desde 50 a 350 m2</t>
  </si>
  <si>
    <t>Valor base desde 351 a 650 m2</t>
  </si>
  <si>
    <t>Valor base desde 651 a 950 m2</t>
  </si>
  <si>
    <t>Valor base desde 951 a 1250 m2</t>
  </si>
  <si>
    <t>Valor base desde 1251 a 1550 m2</t>
  </si>
  <si>
    <t>Valor base desde 1551 a 1850 m2</t>
  </si>
  <si>
    <t>Valor base desde 1851 a 2150 m2</t>
  </si>
  <si>
    <t>Valor base desde 2151 a 2450 m2</t>
  </si>
  <si>
    <t>Valor base desde 2451 a 2750 m2</t>
  </si>
  <si>
    <t>Valor base desde 2751 a 3050 m2</t>
  </si>
  <si>
    <t>Valor base desde 3051 a 3350 m2</t>
  </si>
  <si>
    <t>Valor base desde 3351 a 3650 m2</t>
  </si>
  <si>
    <t>Valor base desde 3651 a 3900 m2</t>
  </si>
  <si>
    <t>Valor base desde 3951 a 4250 m2</t>
  </si>
  <si>
    <t>Valor base desde 4251 a 4550 m2</t>
  </si>
  <si>
    <t>Valor base desde 4551 a 5000 m2</t>
  </si>
  <si>
    <t>Detalle</t>
  </si>
  <si>
    <t>D. Estudio de Seguridad: Diseño de Protección contra Incendio</t>
  </si>
  <si>
    <t>Nota: No incluye diseño de ingeniería final: Calculo Hidraúlico y planos isometricos</t>
  </si>
  <si>
    <t>Nota: No incluye la capacitación del Plan de Emergencia y Prevención de Incendios</t>
  </si>
  <si>
    <t>Nota: Corresponde la incorporación del Plan de Emergencia y Evacuación cuando corresponda (*)</t>
  </si>
  <si>
    <t>(*) Corresponde cuando se realicen Estudios de Seguridad de inmuebles que se encuentren en actividad, si no poseen Resp. HyS.</t>
  </si>
  <si>
    <t>Igual y Mayor a 5001 m2</t>
  </si>
  <si>
    <t>Sup. en m2 (*)</t>
  </si>
  <si>
    <t>(*) Cargar los m2 de la Superficie Cubierta/Semicubierta del inmueble en Estudio en los intervalos correspondientes</t>
  </si>
  <si>
    <t>N°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</si>
</sst>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 &quot;$&quot;\ * #,##0.00_ ;_ &quot;$&quot;\ * \-#,##0.00_ ;_ &quot;$&quot;\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b/>
      <i/>
      <sz val="10"/>
      <color rgb="FFFF0000"/>
      <name val="Times New Roman"/>
      <family val="1"/>
    </font>
    <font>
      <b/>
      <i/>
      <sz val="10"/>
      <color theme="1"/>
      <name val="Times New Roman"/>
      <family val="1"/>
    </font>
    <font>
      <b/>
      <i/>
      <sz val="11"/>
      <color rgb="FFFF0000"/>
      <name val="Times New Roman"/>
      <family val="1"/>
    </font>
    <font>
      <sz val="14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83F47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3">
    <xf numFmtId="0" fontId="0" fillId="0" borderId="0" xfId="0"/>
    <xf numFmtId="14" fontId="0" fillId="0" borderId="0" xfId="0" applyNumberFormat="1"/>
    <xf numFmtId="44" fontId="0" fillId="0" borderId="0" xfId="0" applyNumberFormat="1"/>
    <xf numFmtId="44" fontId="0" fillId="0" borderId="0" xfId="0" applyNumberFormat="1" applyAlignment="1">
      <alignment vertical="center"/>
    </xf>
    <xf numFmtId="164" fontId="0" fillId="0" borderId="0" xfId="0" applyNumberFormat="1"/>
    <xf numFmtId="9" fontId="0" fillId="0" borderId="0" xfId="0" applyNumberFormat="1" applyAlignment="1">
      <alignment vertical="center"/>
    </xf>
    <xf numFmtId="43" fontId="0" fillId="0" borderId="0" xfId="2" applyFont="1"/>
    <xf numFmtId="43" fontId="0" fillId="0" borderId="0" xfId="0" applyNumberFormat="1"/>
    <xf numFmtId="0" fontId="3" fillId="0" borderId="0" xfId="0" applyFont="1"/>
    <xf numFmtId="0" fontId="5" fillId="3" borderId="1" xfId="0" applyFont="1" applyFill="1" applyBorder="1" applyAlignment="1">
      <alignment horizontal="justify"/>
    </xf>
    <xf numFmtId="44" fontId="5" fillId="3" borderId="1" xfId="1" applyFont="1" applyFill="1" applyBorder="1" applyAlignment="1">
      <alignment vertical="center"/>
    </xf>
    <xf numFmtId="0" fontId="5" fillId="5" borderId="1" xfId="0" applyFont="1" applyFill="1" applyBorder="1" applyAlignment="1">
      <alignment horizontal="justify"/>
    </xf>
    <xf numFmtId="44" fontId="5" fillId="5" borderId="1" xfId="1" applyFont="1" applyFill="1" applyBorder="1" applyAlignment="1">
      <alignment vertical="center"/>
    </xf>
    <xf numFmtId="0" fontId="4" fillId="4" borderId="1" xfId="0" applyFont="1" applyFill="1" applyBorder="1" applyAlignment="1">
      <alignment horizontal="justify"/>
    </xf>
    <xf numFmtId="44" fontId="4" fillId="4" borderId="1" xfId="1" applyFont="1" applyFill="1" applyBorder="1" applyAlignment="1">
      <alignment vertical="center"/>
    </xf>
    <xf numFmtId="0" fontId="4" fillId="6" borderId="1" xfId="0" applyFont="1" applyFill="1" applyBorder="1"/>
    <xf numFmtId="9" fontId="4" fillId="6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left"/>
    </xf>
    <xf numFmtId="44" fontId="3" fillId="0" borderId="1" xfId="1" applyFont="1" applyFill="1" applyBorder="1" applyAlignment="1">
      <alignment vertical="center"/>
    </xf>
    <xf numFmtId="0" fontId="3" fillId="0" borderId="1" xfId="0" applyFont="1" applyBorder="1"/>
    <xf numFmtId="44" fontId="3" fillId="0" borderId="1" xfId="1" applyFont="1" applyBorder="1"/>
    <xf numFmtId="9" fontId="3" fillId="0" borderId="1" xfId="0" applyNumberFormat="1" applyFont="1" applyBorder="1"/>
    <xf numFmtId="17" fontId="3" fillId="0" borderId="1" xfId="0" applyNumberFormat="1" applyFont="1" applyBorder="1"/>
    <xf numFmtId="0" fontId="6" fillId="9" borderId="5" xfId="0" applyFont="1" applyFill="1" applyBorder="1" applyAlignment="1">
      <alignment horizontal="center" vertical="center"/>
    </xf>
    <xf numFmtId="0" fontId="7" fillId="14" borderId="1" xfId="0" applyFont="1" applyFill="1" applyBorder="1" applyAlignment="1">
      <alignment horizontal="center" vertical="center"/>
    </xf>
    <xf numFmtId="0" fontId="6" fillId="9" borderId="6" xfId="0" applyFont="1" applyFill="1" applyBorder="1" applyAlignment="1">
      <alignment horizontal="center" vertical="center"/>
    </xf>
    <xf numFmtId="2" fontId="3" fillId="14" borderId="1" xfId="0" applyNumberFormat="1" applyFont="1" applyFill="1" applyBorder="1" applyAlignment="1">
      <alignment horizontal="center" vertical="center"/>
    </xf>
    <xf numFmtId="44" fontId="3" fillId="0" borderId="6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2" fontId="3" fillId="14" borderId="11" xfId="0" applyNumberFormat="1" applyFont="1" applyFill="1" applyBorder="1" applyAlignment="1">
      <alignment horizontal="center" vertical="center"/>
    </xf>
    <xf numFmtId="44" fontId="3" fillId="0" borderId="12" xfId="0" applyNumberFormat="1" applyFont="1" applyBorder="1" applyAlignment="1">
      <alignment horizontal="center" vertical="center"/>
    </xf>
    <xf numFmtId="0" fontId="4" fillId="12" borderId="1" xfId="0" applyFont="1" applyFill="1" applyBorder="1"/>
    <xf numFmtId="44" fontId="3" fillId="0" borderId="1" xfId="1" applyFont="1" applyFill="1" applyBorder="1"/>
    <xf numFmtId="44" fontId="3" fillId="0" borderId="0" xfId="1" applyFont="1" applyBorder="1"/>
    <xf numFmtId="0" fontId="11" fillId="0" borderId="0" xfId="0" applyFont="1"/>
    <xf numFmtId="0" fontId="3" fillId="0" borderId="5" xfId="0" applyFont="1" applyBorder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9" fillId="13" borderId="5" xfId="0" applyFont="1" applyFill="1" applyBorder="1" applyAlignment="1">
      <alignment horizontal="justify"/>
    </xf>
    <xf numFmtId="0" fontId="9" fillId="13" borderId="1" xfId="0" applyFont="1" applyFill="1" applyBorder="1" applyAlignment="1">
      <alignment horizontal="justify"/>
    </xf>
    <xf numFmtId="0" fontId="9" fillId="13" borderId="6" xfId="0" applyFont="1" applyFill="1" applyBorder="1" applyAlignment="1">
      <alignment horizontal="justify"/>
    </xf>
    <xf numFmtId="0" fontId="9" fillId="13" borderId="7" xfId="0" applyFont="1" applyFill="1" applyBorder="1" applyAlignment="1">
      <alignment horizontal="justify"/>
    </xf>
    <xf numFmtId="0" fontId="9" fillId="13" borderId="8" xfId="0" applyFont="1" applyFill="1" applyBorder="1" applyAlignment="1">
      <alignment horizontal="justify"/>
    </xf>
    <xf numFmtId="0" fontId="9" fillId="13" borderId="9" xfId="0" applyFont="1" applyFill="1" applyBorder="1" applyAlignment="1">
      <alignment horizontal="justify"/>
    </xf>
    <xf numFmtId="44" fontId="5" fillId="12" borderId="2" xfId="0" applyNumberFormat="1" applyFont="1" applyFill="1" applyBorder="1" applyAlignment="1">
      <alignment horizontal="center"/>
    </xf>
    <xf numFmtId="44" fontId="5" fillId="12" borderId="3" xfId="0" applyNumberFormat="1" applyFont="1" applyFill="1" applyBorder="1" applyAlignment="1">
      <alignment horizontal="center"/>
    </xf>
    <xf numFmtId="44" fontId="5" fillId="12" borderId="4" xfId="0" applyNumberFormat="1" applyFont="1" applyFill="1" applyBorder="1" applyAlignment="1">
      <alignment horizontal="center"/>
    </xf>
    <xf numFmtId="0" fontId="9" fillId="13" borderId="2" xfId="0" applyFont="1" applyFill="1" applyBorder="1" applyAlignment="1">
      <alignment horizontal="left"/>
    </xf>
    <xf numFmtId="0" fontId="9" fillId="13" borderId="3" xfId="0" applyFont="1" applyFill="1" applyBorder="1" applyAlignment="1">
      <alignment horizontal="left"/>
    </xf>
    <xf numFmtId="0" fontId="9" fillId="13" borderId="4" xfId="0" applyFont="1" applyFill="1" applyBorder="1" applyAlignment="1">
      <alignment horizontal="left"/>
    </xf>
    <xf numFmtId="0" fontId="9" fillId="13" borderId="5" xfId="0" applyFont="1" applyFill="1" applyBorder="1" applyAlignment="1">
      <alignment horizontal="left" vertical="center"/>
    </xf>
    <xf numFmtId="0" fontId="9" fillId="13" borderId="1" xfId="0" applyFont="1" applyFill="1" applyBorder="1" applyAlignment="1">
      <alignment horizontal="left" vertical="center"/>
    </xf>
    <xf numFmtId="0" fontId="9" fillId="13" borderId="6" xfId="0" applyFont="1" applyFill="1" applyBorder="1" applyAlignment="1">
      <alignment horizontal="left" vertical="center"/>
    </xf>
    <xf numFmtId="0" fontId="9" fillId="10" borderId="1" xfId="0" applyFont="1" applyFill="1" applyBorder="1" applyAlignment="1">
      <alignment horizontal="center"/>
    </xf>
    <xf numFmtId="0" fontId="10" fillId="11" borderId="1" xfId="0" applyFont="1" applyFill="1" applyBorder="1" applyAlignment="1">
      <alignment horizontal="center" vertical="center" wrapText="1"/>
    </xf>
    <xf numFmtId="0" fontId="8" fillId="14" borderId="13" xfId="0" applyFont="1" applyFill="1" applyBorder="1" applyAlignment="1">
      <alignment horizontal="left" vertical="center"/>
    </xf>
    <xf numFmtId="0" fontId="8" fillId="14" borderId="14" xfId="0" applyFont="1" applyFill="1" applyBorder="1" applyAlignment="1">
      <alignment horizontal="left" vertical="center"/>
    </xf>
    <xf numFmtId="0" fontId="8" fillId="14" borderId="15" xfId="0" applyFont="1" applyFill="1" applyBorder="1" applyAlignment="1">
      <alignment horizontal="left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83F47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3"/>
  <sheetViews>
    <sheetView tabSelected="1" workbookViewId="0">
      <selection activeCell="E3" sqref="E3"/>
    </sheetView>
  </sheetViews>
  <sheetFormatPr baseColWidth="10" defaultRowHeight="14.4" x14ac:dyDescent="0.3"/>
  <cols>
    <col min="1" max="1" width="4.88671875" customWidth="1"/>
    <col min="2" max="2" width="54.44140625" customWidth="1"/>
    <col min="3" max="3" width="21.33203125" customWidth="1"/>
    <col min="4" max="4" width="20" customWidth="1"/>
    <col min="5" max="5" width="17.109375" customWidth="1"/>
  </cols>
  <sheetData>
    <row r="1" spans="1:5" ht="6.75" customHeight="1" x14ac:dyDescent="0.3">
      <c r="A1" s="1"/>
    </row>
    <row r="2" spans="1:5" x14ac:dyDescent="0.3">
      <c r="A2" s="8"/>
      <c r="B2" s="38" t="s">
        <v>37</v>
      </c>
      <c r="C2" s="38"/>
      <c r="D2" s="8"/>
    </row>
    <row r="3" spans="1:5" ht="28.2" x14ac:dyDescent="0.3">
      <c r="A3" s="8"/>
      <c r="B3" s="9" t="s">
        <v>17</v>
      </c>
      <c r="C3" s="10">
        <v>91000</v>
      </c>
      <c r="D3" s="8"/>
      <c r="E3" s="5"/>
    </row>
    <row r="4" spans="1:5" x14ac:dyDescent="0.3">
      <c r="A4" s="8"/>
      <c r="B4" s="9" t="s">
        <v>18</v>
      </c>
      <c r="C4" s="10">
        <v>45000</v>
      </c>
      <c r="D4" s="8"/>
      <c r="E4" s="3"/>
    </row>
    <row r="5" spans="1:5" ht="28.2" x14ac:dyDescent="0.3">
      <c r="A5" s="8"/>
      <c r="B5" s="11" t="s">
        <v>19</v>
      </c>
      <c r="C5" s="12">
        <v>113750</v>
      </c>
      <c r="D5" s="8"/>
      <c r="E5" s="3"/>
    </row>
    <row r="6" spans="1:5" x14ac:dyDescent="0.3">
      <c r="A6" s="8"/>
      <c r="B6" s="11" t="s">
        <v>20</v>
      </c>
      <c r="C6" s="12">
        <v>50000</v>
      </c>
      <c r="D6" s="8"/>
      <c r="E6" s="3"/>
    </row>
    <row r="7" spans="1:5" ht="28.8" x14ac:dyDescent="0.3">
      <c r="A7" s="8"/>
      <c r="B7" s="13" t="s">
        <v>21</v>
      </c>
      <c r="C7" s="14">
        <v>136500</v>
      </c>
      <c r="D7" s="8"/>
      <c r="E7" s="3"/>
    </row>
    <row r="8" spans="1:5" x14ac:dyDescent="0.3">
      <c r="A8" s="8"/>
      <c r="B8" s="13" t="s">
        <v>22</v>
      </c>
      <c r="C8" s="14">
        <v>50000</v>
      </c>
      <c r="D8" s="8"/>
      <c r="E8" s="3"/>
    </row>
    <row r="9" spans="1:5" x14ac:dyDescent="0.3">
      <c r="A9" s="8"/>
      <c r="B9" s="15" t="s">
        <v>14</v>
      </c>
      <c r="C9" s="16">
        <v>0.25</v>
      </c>
      <c r="D9" s="8"/>
      <c r="E9" s="3"/>
    </row>
    <row r="10" spans="1:5" ht="8.25" customHeight="1" x14ac:dyDescent="0.3">
      <c r="A10" s="8"/>
      <c r="B10" s="8"/>
      <c r="C10" s="8"/>
      <c r="D10" s="8"/>
      <c r="E10" s="2"/>
    </row>
    <row r="11" spans="1:5" ht="17.25" customHeight="1" x14ac:dyDescent="0.3">
      <c r="A11" s="8"/>
      <c r="B11" s="39" t="s">
        <v>38</v>
      </c>
      <c r="C11" s="39"/>
      <c r="D11" s="8"/>
    </row>
    <row r="12" spans="1:5" x14ac:dyDescent="0.3">
      <c r="A12" s="8"/>
      <c r="B12" s="17" t="s">
        <v>23</v>
      </c>
      <c r="C12" s="18">
        <v>259000</v>
      </c>
      <c r="D12" s="8"/>
      <c r="E12" s="2"/>
    </row>
    <row r="13" spans="1:5" x14ac:dyDescent="0.3">
      <c r="A13" s="8"/>
      <c r="B13" s="19" t="s">
        <v>15</v>
      </c>
      <c r="C13" s="20">
        <v>154000</v>
      </c>
      <c r="D13" s="8"/>
      <c r="E13" s="2"/>
    </row>
    <row r="14" spans="1:5" x14ac:dyDescent="0.3">
      <c r="A14" s="8"/>
      <c r="B14" s="19" t="s">
        <v>16</v>
      </c>
      <c r="C14" s="20">
        <v>63000</v>
      </c>
      <c r="D14" s="8"/>
      <c r="E14" s="2"/>
    </row>
    <row r="15" spans="1:5" x14ac:dyDescent="0.3">
      <c r="A15" s="8"/>
      <c r="B15" s="19" t="s">
        <v>14</v>
      </c>
      <c r="C15" s="21">
        <v>0.3</v>
      </c>
      <c r="D15" s="8"/>
    </row>
    <row r="16" spans="1:5" ht="11.25" customHeight="1" x14ac:dyDescent="0.3">
      <c r="A16" s="8"/>
      <c r="B16" s="8"/>
      <c r="C16" s="8"/>
      <c r="D16" s="8"/>
    </row>
    <row r="17" spans="1:5" x14ac:dyDescent="0.3">
      <c r="A17" s="8"/>
      <c r="B17" s="40" t="s">
        <v>39</v>
      </c>
      <c r="C17" s="40"/>
      <c r="D17" s="8"/>
    </row>
    <row r="18" spans="1:5" x14ac:dyDescent="0.3">
      <c r="A18" s="8"/>
      <c r="B18" s="22" t="s">
        <v>0</v>
      </c>
      <c r="C18" s="20">
        <v>119000</v>
      </c>
      <c r="D18" s="8"/>
      <c r="E18" s="2"/>
    </row>
    <row r="19" spans="1:5" x14ac:dyDescent="0.3">
      <c r="A19" s="8"/>
      <c r="B19" s="19" t="s">
        <v>1</v>
      </c>
      <c r="C19" s="20">
        <f>+C18*1.35</f>
        <v>160650</v>
      </c>
      <c r="D19" s="8"/>
      <c r="E19" s="2"/>
    </row>
    <row r="20" spans="1:5" x14ac:dyDescent="0.3">
      <c r="A20" s="8"/>
      <c r="B20" s="19" t="s">
        <v>2</v>
      </c>
      <c r="C20" s="20">
        <f>+C19*1.3</f>
        <v>208845</v>
      </c>
      <c r="D20" s="8"/>
      <c r="E20" s="2"/>
    </row>
    <row r="21" spans="1:5" x14ac:dyDescent="0.3">
      <c r="A21" s="8"/>
      <c r="B21" s="19" t="s">
        <v>3</v>
      </c>
      <c r="C21" s="20">
        <f>+C20*1.25</f>
        <v>261056.25</v>
      </c>
      <c r="D21" s="8"/>
      <c r="E21" s="2"/>
    </row>
    <row r="22" spans="1:5" x14ac:dyDescent="0.3">
      <c r="A22" s="8"/>
      <c r="B22" s="19" t="s">
        <v>4</v>
      </c>
      <c r="C22" s="20">
        <f>+C21*1.2</f>
        <v>313267.5</v>
      </c>
      <c r="D22" s="8"/>
      <c r="E22" s="2"/>
    </row>
    <row r="23" spans="1:5" x14ac:dyDescent="0.3">
      <c r="A23" s="8"/>
      <c r="B23" s="19" t="s">
        <v>5</v>
      </c>
      <c r="C23" s="20">
        <f>+C22*1.15</f>
        <v>360257.625</v>
      </c>
      <c r="D23" s="8"/>
      <c r="E23" s="2"/>
    </row>
    <row r="24" spans="1:5" ht="9.75" customHeight="1" x14ac:dyDescent="0.3">
      <c r="A24" s="8"/>
      <c r="B24" s="8"/>
      <c r="C24" s="8"/>
      <c r="D24" s="8"/>
    </row>
    <row r="25" spans="1:5" x14ac:dyDescent="0.3">
      <c r="A25" s="8"/>
      <c r="B25" s="41" t="s">
        <v>40</v>
      </c>
      <c r="C25" s="41"/>
      <c r="D25" s="8"/>
    </row>
    <row r="26" spans="1:5" x14ac:dyDescent="0.3">
      <c r="A26" s="8"/>
      <c r="B26" s="19" t="s">
        <v>24</v>
      </c>
      <c r="C26" s="20">
        <v>133000</v>
      </c>
      <c r="D26" s="8"/>
      <c r="E26" s="2"/>
    </row>
    <row r="27" spans="1:5" x14ac:dyDescent="0.3">
      <c r="A27" s="8"/>
      <c r="B27" s="19" t="s">
        <v>25</v>
      </c>
      <c r="C27" s="20">
        <v>166250</v>
      </c>
      <c r="D27" s="8"/>
      <c r="E27" s="2"/>
    </row>
    <row r="28" spans="1:5" x14ac:dyDescent="0.3">
      <c r="A28" s="8"/>
      <c r="B28" s="19" t="s">
        <v>26</v>
      </c>
      <c r="C28" s="20">
        <v>179550</v>
      </c>
      <c r="D28" s="8"/>
      <c r="E28" s="2"/>
    </row>
    <row r="29" spans="1:5" x14ac:dyDescent="0.3">
      <c r="A29" s="8"/>
      <c r="B29" s="19" t="s">
        <v>28</v>
      </c>
      <c r="C29" s="20">
        <v>420000</v>
      </c>
      <c r="D29" s="8"/>
      <c r="E29" s="2"/>
    </row>
    <row r="30" spans="1:5" x14ac:dyDescent="0.3">
      <c r="A30" s="8"/>
      <c r="B30" s="19" t="s">
        <v>27</v>
      </c>
      <c r="C30" s="20">
        <f>C29*1.5</f>
        <v>630000</v>
      </c>
      <c r="D30" s="8"/>
      <c r="E30" s="2"/>
    </row>
    <row r="31" spans="1:5" x14ac:dyDescent="0.3">
      <c r="A31" s="8"/>
      <c r="B31" s="19" t="s">
        <v>27</v>
      </c>
      <c r="C31" s="20">
        <f>C29*1.75</f>
        <v>735000</v>
      </c>
      <c r="D31" s="8"/>
      <c r="E31" s="2"/>
    </row>
    <row r="32" spans="1:5" x14ac:dyDescent="0.3">
      <c r="A32" s="8"/>
      <c r="B32" s="19" t="s">
        <v>9</v>
      </c>
      <c r="C32" s="20">
        <v>168000</v>
      </c>
      <c r="D32" s="8"/>
      <c r="E32" s="2"/>
    </row>
    <row r="33" spans="1:7" x14ac:dyDescent="0.3">
      <c r="A33" s="8"/>
      <c r="B33" s="19" t="s">
        <v>6</v>
      </c>
      <c r="C33" s="20">
        <v>252000</v>
      </c>
      <c r="D33" s="8"/>
      <c r="E33" s="2"/>
    </row>
    <row r="34" spans="1:7" x14ac:dyDescent="0.3">
      <c r="A34" s="8"/>
      <c r="B34" s="19" t="s">
        <v>7</v>
      </c>
      <c r="C34" s="20">
        <v>125000</v>
      </c>
      <c r="D34" s="8"/>
      <c r="E34" s="2"/>
    </row>
    <row r="35" spans="1:7" x14ac:dyDescent="0.3">
      <c r="A35" s="8"/>
      <c r="B35" s="19" t="s">
        <v>8</v>
      </c>
      <c r="C35" s="20">
        <v>273000</v>
      </c>
      <c r="D35" s="8"/>
      <c r="E35" s="2"/>
    </row>
    <row r="36" spans="1:7" x14ac:dyDescent="0.3">
      <c r="A36" s="8"/>
      <c r="B36" s="19" t="s">
        <v>10</v>
      </c>
      <c r="C36" s="20">
        <v>266500</v>
      </c>
      <c r="D36" s="8"/>
      <c r="E36" s="2"/>
    </row>
    <row r="37" spans="1:7" x14ac:dyDescent="0.3">
      <c r="A37" s="8"/>
      <c r="B37" s="19" t="s">
        <v>29</v>
      </c>
      <c r="C37" s="20">
        <v>224000</v>
      </c>
      <c r="D37" s="8"/>
      <c r="E37" s="2"/>
    </row>
    <row r="38" spans="1:7" ht="12" customHeight="1" thickBot="1" x14ac:dyDescent="0.35">
      <c r="A38" s="8"/>
      <c r="B38" s="8"/>
      <c r="C38" s="8"/>
      <c r="D38" s="8"/>
    </row>
    <row r="39" spans="1:7" ht="18.75" customHeight="1" x14ac:dyDescent="0.3">
      <c r="A39" s="8"/>
      <c r="B39" s="49" t="s">
        <v>69</v>
      </c>
      <c r="C39" s="50"/>
      <c r="D39" s="51"/>
    </row>
    <row r="40" spans="1:7" ht="15.6" x14ac:dyDescent="0.3">
      <c r="A40" s="37" t="s">
        <v>77</v>
      </c>
      <c r="B40" s="23" t="s">
        <v>68</v>
      </c>
      <c r="C40" s="24" t="s">
        <v>75</v>
      </c>
      <c r="D40" s="25" t="s">
        <v>51</v>
      </c>
    </row>
    <row r="41" spans="1:7" x14ac:dyDescent="0.3">
      <c r="A41" s="36">
        <v>1</v>
      </c>
      <c r="B41" s="35" t="s">
        <v>52</v>
      </c>
      <c r="C41" s="26">
        <v>200</v>
      </c>
      <c r="D41" s="27">
        <f>50000+(1000*C41)</f>
        <v>250000</v>
      </c>
      <c r="F41" s="6"/>
    </row>
    <row r="42" spans="1:7" x14ac:dyDescent="0.3">
      <c r="A42" s="36">
        <v>2</v>
      </c>
      <c r="B42" s="35" t="s">
        <v>53</v>
      </c>
      <c r="C42" s="26">
        <v>351</v>
      </c>
      <c r="D42" s="27">
        <f>48000+(1000*C42)</f>
        <v>399000</v>
      </c>
      <c r="E42" s="4"/>
      <c r="F42" s="6"/>
    </row>
    <row r="43" spans="1:7" x14ac:dyDescent="0.3">
      <c r="A43" s="36">
        <v>3</v>
      </c>
      <c r="B43" s="35" t="s">
        <v>54</v>
      </c>
      <c r="C43" s="26">
        <v>651</v>
      </c>
      <c r="D43" s="27">
        <f>47000+(1000*C43)</f>
        <v>698000</v>
      </c>
      <c r="F43" s="6"/>
    </row>
    <row r="44" spans="1:7" x14ac:dyDescent="0.3">
      <c r="A44" s="36">
        <v>4</v>
      </c>
      <c r="B44" s="35" t="s">
        <v>55</v>
      </c>
      <c r="C44" s="26">
        <v>951</v>
      </c>
      <c r="D44" s="27">
        <f>46000+(1000*C44)</f>
        <v>997000</v>
      </c>
      <c r="E44" s="4"/>
      <c r="F44" s="6"/>
    </row>
    <row r="45" spans="1:7" x14ac:dyDescent="0.3">
      <c r="A45" s="36">
        <v>5</v>
      </c>
      <c r="B45" s="35" t="s">
        <v>56</v>
      </c>
      <c r="C45" s="26">
        <v>1251</v>
      </c>
      <c r="D45" s="27">
        <f>45000+(1000*C45)</f>
        <v>1296000</v>
      </c>
      <c r="F45" s="6"/>
    </row>
    <row r="46" spans="1:7" x14ac:dyDescent="0.3">
      <c r="A46" s="36">
        <v>6</v>
      </c>
      <c r="B46" s="35" t="s">
        <v>57</v>
      </c>
      <c r="C46" s="26">
        <v>1551</v>
      </c>
      <c r="D46" s="27">
        <f>44000+(1000*C46)</f>
        <v>1595000</v>
      </c>
      <c r="F46" s="6"/>
    </row>
    <row r="47" spans="1:7" ht="15.75" customHeight="1" x14ac:dyDescent="0.35">
      <c r="A47" s="36">
        <v>7</v>
      </c>
      <c r="B47" s="35" t="s">
        <v>58</v>
      </c>
      <c r="C47" s="26">
        <v>1851</v>
      </c>
      <c r="D47" s="27">
        <f>43000+(1000*C47)</f>
        <v>1894000</v>
      </c>
      <c r="F47" s="6"/>
      <c r="G47" s="34"/>
    </row>
    <row r="48" spans="1:7" x14ac:dyDescent="0.3">
      <c r="A48" s="36">
        <v>8</v>
      </c>
      <c r="B48" s="35" t="s">
        <v>59</v>
      </c>
      <c r="C48" s="26">
        <v>2151</v>
      </c>
      <c r="D48" s="27">
        <f>42000+(1000*C48)</f>
        <v>2193000</v>
      </c>
      <c r="F48" s="6"/>
    </row>
    <row r="49" spans="1:6" x14ac:dyDescent="0.3">
      <c r="A49" s="36">
        <v>9</v>
      </c>
      <c r="B49" s="35" t="s">
        <v>60</v>
      </c>
      <c r="C49" s="26">
        <v>2451</v>
      </c>
      <c r="D49" s="27">
        <f>41000+(1000*C49)</f>
        <v>2492000</v>
      </c>
      <c r="F49" s="6"/>
    </row>
    <row r="50" spans="1:6" x14ac:dyDescent="0.3">
      <c r="A50" s="36">
        <v>10</v>
      </c>
      <c r="B50" s="35" t="s">
        <v>61</v>
      </c>
      <c r="C50" s="26">
        <v>2751</v>
      </c>
      <c r="D50" s="27">
        <f>40000+(1000*C50)</f>
        <v>2791000</v>
      </c>
      <c r="F50" s="6"/>
    </row>
    <row r="51" spans="1:6" x14ac:dyDescent="0.3">
      <c r="A51" s="36">
        <v>11</v>
      </c>
      <c r="B51" s="35" t="s">
        <v>62</v>
      </c>
      <c r="C51" s="26">
        <v>3051</v>
      </c>
      <c r="D51" s="27">
        <f>39000+(1000*C51)</f>
        <v>3090000</v>
      </c>
      <c r="F51" s="6"/>
    </row>
    <row r="52" spans="1:6" x14ac:dyDescent="0.3">
      <c r="A52" s="36">
        <v>12</v>
      </c>
      <c r="B52" s="35" t="s">
        <v>63</v>
      </c>
      <c r="C52" s="26">
        <v>3351</v>
      </c>
      <c r="D52" s="27">
        <f>38000+(1000*C52)</f>
        <v>3389000</v>
      </c>
      <c r="F52" s="6"/>
    </row>
    <row r="53" spans="1:6" x14ac:dyDescent="0.3">
      <c r="A53" s="36">
        <v>13</v>
      </c>
      <c r="B53" s="35" t="s">
        <v>64</v>
      </c>
      <c r="C53" s="26">
        <v>3651</v>
      </c>
      <c r="D53" s="27">
        <f>37000+(1000*C53)</f>
        <v>3688000</v>
      </c>
      <c r="F53" s="6"/>
    </row>
    <row r="54" spans="1:6" ht="18" customHeight="1" x14ac:dyDescent="0.3">
      <c r="A54" s="36">
        <v>14</v>
      </c>
      <c r="B54" s="35" t="s">
        <v>65</v>
      </c>
      <c r="C54" s="26">
        <v>3951</v>
      </c>
      <c r="D54" s="27">
        <f>36000+(1000*C54)</f>
        <v>3987000</v>
      </c>
      <c r="F54" s="6"/>
    </row>
    <row r="55" spans="1:6" x14ac:dyDescent="0.3">
      <c r="A55" s="36">
        <v>15</v>
      </c>
      <c r="B55" s="35" t="s">
        <v>66</v>
      </c>
      <c r="C55" s="26">
        <v>4251</v>
      </c>
      <c r="D55" s="27">
        <f>35000+(1000*C55)</f>
        <v>4286000</v>
      </c>
      <c r="F55" s="6"/>
    </row>
    <row r="56" spans="1:6" x14ac:dyDescent="0.3">
      <c r="A56" s="36">
        <v>16</v>
      </c>
      <c r="B56" s="35" t="s">
        <v>67</v>
      </c>
      <c r="C56" s="26">
        <v>4551</v>
      </c>
      <c r="D56" s="27">
        <f>34000+(1000*C56)</f>
        <v>4585000</v>
      </c>
      <c r="F56" s="6"/>
    </row>
    <row r="57" spans="1:6" ht="15" thickBot="1" x14ac:dyDescent="0.35">
      <c r="A57" s="36">
        <v>17</v>
      </c>
      <c r="B57" s="28" t="s">
        <v>74</v>
      </c>
      <c r="C57" s="29">
        <v>5001</v>
      </c>
      <c r="D57" s="30">
        <f>33000+(1000*C57)</f>
        <v>5034000</v>
      </c>
      <c r="F57" s="6"/>
    </row>
    <row r="58" spans="1:6" ht="15" thickBot="1" x14ac:dyDescent="0.35">
      <c r="A58" s="8"/>
      <c r="B58" s="60" t="s">
        <v>76</v>
      </c>
      <c r="C58" s="61"/>
      <c r="D58" s="62"/>
      <c r="F58" s="7"/>
    </row>
    <row r="59" spans="1:6" x14ac:dyDescent="0.3">
      <c r="A59" s="8"/>
      <c r="B59" s="52" t="s">
        <v>70</v>
      </c>
      <c r="C59" s="53"/>
      <c r="D59" s="54"/>
    </row>
    <row r="60" spans="1:6" x14ac:dyDescent="0.3">
      <c r="A60" s="8"/>
      <c r="B60" s="55" t="s">
        <v>71</v>
      </c>
      <c r="C60" s="56"/>
      <c r="D60" s="57"/>
    </row>
    <row r="61" spans="1:6" x14ac:dyDescent="0.3">
      <c r="A61" s="8"/>
      <c r="B61" s="55" t="s">
        <v>72</v>
      </c>
      <c r="C61" s="56"/>
      <c r="D61" s="57"/>
    </row>
    <row r="62" spans="1:6" x14ac:dyDescent="0.3">
      <c r="A62" s="8"/>
      <c r="B62" s="43" t="s">
        <v>73</v>
      </c>
      <c r="C62" s="44"/>
      <c r="D62" s="45"/>
    </row>
    <row r="63" spans="1:6" ht="12.75" customHeight="1" thickBot="1" x14ac:dyDescent="0.35">
      <c r="A63" s="8"/>
      <c r="B63" s="46"/>
      <c r="C63" s="47"/>
      <c r="D63" s="48"/>
    </row>
    <row r="64" spans="1:6" x14ac:dyDescent="0.3">
      <c r="A64" s="8"/>
      <c r="B64" s="8"/>
      <c r="C64" s="8"/>
      <c r="D64" s="8"/>
    </row>
    <row r="65" spans="1:4" x14ac:dyDescent="0.3">
      <c r="A65" s="8"/>
      <c r="B65" s="31" t="s">
        <v>41</v>
      </c>
      <c r="C65" s="31"/>
      <c r="D65" s="8"/>
    </row>
    <row r="66" spans="1:4" x14ac:dyDescent="0.3">
      <c r="A66" s="8"/>
      <c r="B66" s="19" t="s">
        <v>43</v>
      </c>
      <c r="C66" s="32">
        <v>140000</v>
      </c>
      <c r="D66" s="8"/>
    </row>
    <row r="67" spans="1:4" x14ac:dyDescent="0.3">
      <c r="A67" s="8"/>
      <c r="B67" s="19" t="s">
        <v>49</v>
      </c>
      <c r="C67" s="32">
        <f>C66*1.2</f>
        <v>168000</v>
      </c>
      <c r="D67" s="8"/>
    </row>
    <row r="68" spans="1:4" x14ac:dyDescent="0.3">
      <c r="A68" s="8"/>
      <c r="B68" s="19" t="s">
        <v>44</v>
      </c>
      <c r="C68" s="32">
        <f t="shared" ref="C68:C73" si="0">C67*1.2</f>
        <v>201600</v>
      </c>
      <c r="D68" s="8"/>
    </row>
    <row r="69" spans="1:4" x14ac:dyDescent="0.3">
      <c r="A69" s="8"/>
      <c r="B69" s="19" t="s">
        <v>45</v>
      </c>
      <c r="C69" s="32">
        <f t="shared" si="0"/>
        <v>241920</v>
      </c>
      <c r="D69" s="8"/>
    </row>
    <row r="70" spans="1:4" x14ac:dyDescent="0.3">
      <c r="A70" s="8"/>
      <c r="B70" s="19" t="s">
        <v>46</v>
      </c>
      <c r="C70" s="32">
        <f t="shared" si="0"/>
        <v>290304</v>
      </c>
      <c r="D70" s="8"/>
    </row>
    <row r="71" spans="1:4" x14ac:dyDescent="0.3">
      <c r="A71" s="8"/>
      <c r="B71" s="19" t="s">
        <v>47</v>
      </c>
      <c r="C71" s="32">
        <f t="shared" si="0"/>
        <v>348364.79999999999</v>
      </c>
      <c r="D71" s="8"/>
    </row>
    <row r="72" spans="1:4" x14ac:dyDescent="0.3">
      <c r="A72" s="8"/>
      <c r="B72" s="19" t="s">
        <v>48</v>
      </c>
      <c r="C72" s="32">
        <f t="shared" si="0"/>
        <v>418037.75999999995</v>
      </c>
      <c r="D72" s="8"/>
    </row>
    <row r="73" spans="1:4" x14ac:dyDescent="0.3">
      <c r="A73" s="8"/>
      <c r="B73" s="19" t="s">
        <v>50</v>
      </c>
      <c r="C73" s="32">
        <f t="shared" si="0"/>
        <v>501645.31199999992</v>
      </c>
      <c r="D73" s="8"/>
    </row>
    <row r="74" spans="1:4" x14ac:dyDescent="0.3">
      <c r="A74" s="8"/>
      <c r="B74" s="8"/>
      <c r="C74" s="33"/>
      <c r="D74" s="8"/>
    </row>
    <row r="75" spans="1:4" x14ac:dyDescent="0.3">
      <c r="A75" s="8"/>
      <c r="B75" s="42" t="s">
        <v>42</v>
      </c>
      <c r="C75" s="42"/>
      <c r="D75" s="8"/>
    </row>
    <row r="76" spans="1:4" x14ac:dyDescent="0.3">
      <c r="A76" s="8"/>
      <c r="B76" s="19" t="s">
        <v>32</v>
      </c>
      <c r="C76" s="20">
        <v>65000</v>
      </c>
      <c r="D76" s="8"/>
    </row>
    <row r="77" spans="1:4" x14ac:dyDescent="0.3">
      <c r="A77" s="8"/>
      <c r="B77" s="19" t="s">
        <v>30</v>
      </c>
      <c r="C77" s="20">
        <v>30000</v>
      </c>
      <c r="D77" s="8"/>
    </row>
    <row r="78" spans="1:4" x14ac:dyDescent="0.3">
      <c r="A78" s="8"/>
      <c r="B78" s="19" t="s">
        <v>31</v>
      </c>
      <c r="C78" s="20">
        <v>45000</v>
      </c>
      <c r="D78" s="8"/>
    </row>
    <row r="79" spans="1:4" x14ac:dyDescent="0.3">
      <c r="A79" s="8"/>
      <c r="B79" s="19" t="s">
        <v>33</v>
      </c>
      <c r="C79" s="20">
        <v>25000</v>
      </c>
      <c r="D79" s="8"/>
    </row>
    <row r="80" spans="1:4" x14ac:dyDescent="0.3">
      <c r="A80" s="8"/>
      <c r="B80" s="19" t="s">
        <v>35</v>
      </c>
      <c r="C80" s="20">
        <v>170000</v>
      </c>
      <c r="D80" s="8"/>
    </row>
    <row r="81" spans="1:4" x14ac:dyDescent="0.3">
      <c r="A81" s="8"/>
      <c r="B81" s="19" t="s">
        <v>34</v>
      </c>
      <c r="C81" s="20">
        <v>120000</v>
      </c>
      <c r="D81" s="8"/>
    </row>
    <row r="82" spans="1:4" x14ac:dyDescent="0.3">
      <c r="A82" s="8"/>
      <c r="B82" s="58" t="s">
        <v>36</v>
      </c>
      <c r="C82" s="58"/>
      <c r="D82" s="8"/>
    </row>
    <row r="83" spans="1:4" ht="21" customHeight="1" x14ac:dyDescent="0.3">
      <c r="A83" s="8"/>
      <c r="B83" s="8"/>
      <c r="C83" s="8"/>
      <c r="D83" s="8"/>
    </row>
    <row r="84" spans="1:4" ht="8.25" customHeight="1" x14ac:dyDescent="0.3">
      <c r="A84" s="59" t="s">
        <v>11</v>
      </c>
      <c r="B84" s="59"/>
      <c r="C84" s="59"/>
      <c r="D84" s="59"/>
    </row>
    <row r="85" spans="1:4" x14ac:dyDescent="0.3">
      <c r="A85" s="59"/>
      <c r="B85" s="59"/>
      <c r="C85" s="59"/>
      <c r="D85" s="59"/>
    </row>
    <row r="86" spans="1:4" x14ac:dyDescent="0.3">
      <c r="A86" s="59"/>
      <c r="B86" s="59"/>
      <c r="C86" s="59"/>
      <c r="D86" s="59"/>
    </row>
    <row r="87" spans="1:4" x14ac:dyDescent="0.3">
      <c r="A87" s="59"/>
      <c r="B87" s="59"/>
      <c r="C87" s="59"/>
      <c r="D87" s="59"/>
    </row>
    <row r="88" spans="1:4" x14ac:dyDescent="0.3">
      <c r="A88" s="59"/>
      <c r="B88" s="59"/>
      <c r="C88" s="59"/>
      <c r="D88" s="59"/>
    </row>
    <row r="89" spans="1:4" x14ac:dyDescent="0.3">
      <c r="A89" s="59" t="s">
        <v>12</v>
      </c>
      <c r="B89" s="59"/>
      <c r="C89" s="59"/>
      <c r="D89" s="59"/>
    </row>
    <row r="90" spans="1:4" x14ac:dyDescent="0.3">
      <c r="A90" s="59"/>
      <c r="B90" s="59"/>
      <c r="C90" s="59"/>
      <c r="D90" s="59"/>
    </row>
    <row r="91" spans="1:4" x14ac:dyDescent="0.3">
      <c r="A91" s="59" t="s">
        <v>13</v>
      </c>
      <c r="B91" s="59"/>
      <c r="C91" s="59"/>
      <c r="D91" s="59"/>
    </row>
    <row r="92" spans="1:4" x14ac:dyDescent="0.3">
      <c r="A92" s="59"/>
      <c r="B92" s="59"/>
      <c r="C92" s="59"/>
      <c r="D92" s="59"/>
    </row>
    <row r="93" spans="1:4" x14ac:dyDescent="0.3">
      <c r="A93" s="59"/>
      <c r="B93" s="59"/>
      <c r="C93" s="59"/>
      <c r="D93" s="59"/>
    </row>
  </sheetData>
  <mergeCells count="15">
    <mergeCell ref="B82:C82"/>
    <mergeCell ref="A84:D88"/>
    <mergeCell ref="A89:D90"/>
    <mergeCell ref="A91:D93"/>
    <mergeCell ref="B58:D58"/>
    <mergeCell ref="B2:C2"/>
    <mergeCell ref="B11:C11"/>
    <mergeCell ref="B17:C17"/>
    <mergeCell ref="B25:C25"/>
    <mergeCell ref="B75:C75"/>
    <mergeCell ref="B62:D63"/>
    <mergeCell ref="B39:D39"/>
    <mergeCell ref="B59:D59"/>
    <mergeCell ref="B60:D60"/>
    <mergeCell ref="B61:D6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</dc:creator>
  <cp:lastModifiedBy>Gonzalo Bernal</cp:lastModifiedBy>
  <dcterms:created xsi:type="dcterms:W3CDTF">2024-12-09T15:54:08Z</dcterms:created>
  <dcterms:modified xsi:type="dcterms:W3CDTF">2025-11-10T14:49:17Z</dcterms:modified>
</cp:coreProperties>
</file>